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36" windowWidth="11340" windowHeight="8940" activeTab="1"/>
  </bookViews>
  <sheets>
    <sheet name="Fig Tweed Population Pyramid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<sst xmlns="http://schemas.openxmlformats.org/spreadsheetml/2006/main" count="135" uniqueCount="98">
  <si>
    <t>   Age 0-4 </t>
  </si>
  <si>
    <t>   Age 5-14 </t>
  </si>
  <si>
    <t>   Age 15-19 </t>
  </si>
  <si>
    <t>   Age 20-24 </t>
  </si>
  <si>
    <t>   Age 25-44 </t>
  </si>
  <si>
    <t>   Age 45-54 </t>
  </si>
  <si>
    <t>   Age 55-64 </t>
  </si>
  <si>
    <t>   Age 65-74 </t>
  </si>
  <si>
    <t>   Age 75-84 </t>
  </si>
  <si>
    <t>   Age 85 and over </t>
  </si>
  <si>
    <t>Characteristics</t>
  </si>
  <si>
    <t>Total</t>
  </si>
  <si>
    <t>Male</t>
  </si>
  <si>
    <t>Female</t>
  </si>
  <si>
    <t>Age Characteristics of the Population </t>
  </si>
  <si>
    <t>   Total - All persons (3)</t>
  </si>
  <si>
    <t>85+</t>
  </si>
  <si>
    <t>Constructing Population Pyramids from Statistics Canada Community Data Site</t>
  </si>
  <si>
    <t>Bill Reimer</t>
  </si>
  <si>
    <t>Transformations for Pop Pyramids</t>
  </si>
  <si>
    <t>0-4</t>
  </si>
  <si>
    <t>5-14</t>
  </si>
  <si>
    <t>15-19</t>
  </si>
  <si>
    <t>20-24</t>
  </si>
  <si>
    <t>25-44</t>
  </si>
  <si>
    <t>45-54</t>
  </si>
  <si>
    <t>55-64</t>
  </si>
  <si>
    <t>65-74</t>
  </si>
  <si>
    <t>75-84</t>
  </si>
  <si>
    <t xml:space="preserve">Male </t>
  </si>
  <si>
    <t>Steps:</t>
  </si>
  <si>
    <t>1. Go to Community Profile via Statistics Canada Web Site (http://www.statcan.ca)</t>
  </si>
  <si>
    <t>2. Select 'Population' option at selected community</t>
  </si>
  <si>
    <t>3. Highlight from 'Characteristics' to provincial female total for Age 85 and over</t>
  </si>
  <si>
    <t>4. Click on 'Edit' then 'Copy'</t>
  </si>
  <si>
    <t>5. Place cursor on 'Characteristics' below in this spreadsheet</t>
  </si>
  <si>
    <t>6. Click on 'Edit' then 'Paste'</t>
  </si>
  <si>
    <t>Males in Tweed</t>
  </si>
  <si>
    <t>Females in Tweed</t>
  </si>
  <si>
    <t>Males in Ontario</t>
  </si>
  <si>
    <t>Females in Ontario</t>
  </si>
  <si>
    <t xml:space="preserve">Tweed </t>
  </si>
  <si>
    <t xml:space="preserve">Ontario </t>
  </si>
  <si>
    <t>1,540 </t>
  </si>
  <si>
    <t>715 </t>
  </si>
  <si>
    <t>825 </t>
  </si>
  <si>
    <t>11,410,050 </t>
  </si>
  <si>
    <t>5,577,055 </t>
  </si>
  <si>
    <t>5,832,990 </t>
  </si>
  <si>
    <t>80 </t>
  </si>
  <si>
    <t>40 </t>
  </si>
  <si>
    <t>671,250 </t>
  </si>
  <si>
    <t>343,340 </t>
  </si>
  <si>
    <t>327,905 </t>
  </si>
  <si>
    <t>220 </t>
  </si>
  <si>
    <t>110 </t>
  </si>
  <si>
    <t>1,561,500 </t>
  </si>
  <si>
    <t>801,355 </t>
  </si>
  <si>
    <t>760,145 </t>
  </si>
  <si>
    <t>95 </t>
  </si>
  <si>
    <t>45 </t>
  </si>
  <si>
    <t>50 </t>
  </si>
  <si>
    <t>769,420 </t>
  </si>
  <si>
    <t>394,915 </t>
  </si>
  <si>
    <t>374,500 </t>
  </si>
  <si>
    <t>65 </t>
  </si>
  <si>
    <t>25 </t>
  </si>
  <si>
    <t>718,420 </t>
  </si>
  <si>
    <t>359,645 </t>
  </si>
  <si>
    <t>358,775 </t>
  </si>
  <si>
    <t>380 </t>
  </si>
  <si>
    <t>175 </t>
  </si>
  <si>
    <t>200 </t>
  </si>
  <si>
    <t>3,518,010 </t>
  </si>
  <si>
    <t>1,724,535 </t>
  </si>
  <si>
    <t>1,793,480 </t>
  </si>
  <si>
    <t>215 </t>
  </si>
  <si>
    <t>105 </t>
  </si>
  <si>
    <t>1,635,280 </t>
  </si>
  <si>
    <t>801,540 </t>
  </si>
  <si>
    <t>833,740 </t>
  </si>
  <si>
    <t>165 </t>
  </si>
  <si>
    <t>85 </t>
  </si>
  <si>
    <t>75 </t>
  </si>
  <si>
    <t>1,064,000 </t>
  </si>
  <si>
    <t>520,565 </t>
  </si>
  <si>
    <t>543,430 </t>
  </si>
  <si>
    <t>818,165 </t>
  </si>
  <si>
    <t>383,625 </t>
  </si>
  <si>
    <t>434,545 </t>
  </si>
  <si>
    <t>115 </t>
  </si>
  <si>
    <t>503,930 </t>
  </si>
  <si>
    <t>202,265 </t>
  </si>
  <si>
    <t>301,665 </t>
  </si>
  <si>
    <t>15 </t>
  </si>
  <si>
    <t>150,075 </t>
  </si>
  <si>
    <t>45,260 </t>
  </si>
  <si>
    <t>104,810 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</si>
</sst>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m\ d\,\ yyyy;@"/>
    <numFmt numFmtId="178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.5"/>
      <name val="Arial"/>
      <family val="2"/>
    </font>
    <font>
      <sz val="8.25"/>
      <name val="Arial"/>
      <family val="2"/>
    </font>
    <font>
      <b/>
      <sz val="19.75"/>
      <name val="Arial"/>
      <family val="2"/>
    </font>
    <font>
      <b/>
      <sz val="18.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20" applyFill="1" applyBorder="1" applyAlignment="1">
      <alignment wrapText="1"/>
    </xf>
    <xf numFmtId="0" fontId="0" fillId="3" borderId="1" xfId="0" applyFill="1" applyBorder="1" applyAlignment="1">
      <alignment wrapText="1"/>
    </xf>
    <xf numFmtId="177" fontId="0" fillId="0" borderId="0" xfId="0" applyNumberFormat="1" applyAlignment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Population pyramid for Tweed (village), 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compared to Ontario, </a:t>
            </a:r>
            <a:r>
              <a:rPr lang="en-US" cap="none" sz="1850" b="1" i="0" u="none" baseline="0">
                <a:latin typeface="Arial"/>
                <a:ea typeface="Arial"/>
                <a:cs typeface="Arial"/>
              </a:rPr>
              <a:t>2001</a:t>
            </a:r>
          </a:p>
        </c:rich>
      </c:tx>
      <c:layout>
        <c:manualLayout>
          <c:xMode val="factor"/>
          <c:yMode val="factor"/>
          <c:x val="0.07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8325"/>
          <c:w val="0.98925"/>
          <c:h val="0.6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Sheet2!$K$5</c:f>
              <c:strCache>
                <c:ptCount val="1"/>
                <c:pt idx="0">
                  <c:v>Ontario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Sheet2!$L$23:$L$32</c:f>
              <c:numCache>
                <c:ptCount val="10"/>
                <c:pt idx="0">
                  <c:v>6.156295751072923</c:v>
                </c:pt>
                <c:pt idx="1">
                  <c:v>14.368784241862418</c:v>
                </c:pt>
                <c:pt idx="2">
                  <c:v>7.0810669788983605</c:v>
                </c:pt>
                <c:pt idx="3">
                  <c:v>6.448654352521179</c:v>
                </c:pt>
                <c:pt idx="4">
                  <c:v>30.92196508730862</c:v>
                </c:pt>
                <c:pt idx="5">
                  <c:v>14.372101404773666</c:v>
                </c:pt>
                <c:pt idx="6">
                  <c:v>9.334048166998532</c:v>
                </c:pt>
                <c:pt idx="7">
                  <c:v>6.87863038826047</c:v>
                </c:pt>
                <c:pt idx="8">
                  <c:v>3.6267348986158465</c:v>
                </c:pt>
                <c:pt idx="9">
                  <c:v>0.8115394235846696</c:v>
                </c:pt>
              </c:numCache>
            </c:numRef>
          </c:val>
        </c:ser>
        <c:ser>
          <c:idx val="1"/>
          <c:order val="1"/>
          <c:tx>
            <c:strRef>
              <c:f>Sheet2!$K$5</c:f>
              <c:strCache>
                <c:ptCount val="1"/>
                <c:pt idx="0">
                  <c:v>Ontario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Sheet2!$M$23:$M$32</c:f>
              <c:numCache>
                <c:ptCount val="10"/>
                <c:pt idx="0">
                  <c:v>-5.621559440355632</c:v>
                </c:pt>
                <c:pt idx="1">
                  <c:v>-13.031824158793345</c:v>
                </c:pt>
                <c:pt idx="2">
                  <c:v>-6.42037788509838</c:v>
                </c:pt>
                <c:pt idx="3">
                  <c:v>-6.150790589388976</c:v>
                </c:pt>
                <c:pt idx="4">
                  <c:v>-30.747181119803052</c:v>
                </c:pt>
                <c:pt idx="5">
                  <c:v>-14.293526990445724</c:v>
                </c:pt>
                <c:pt idx="6">
                  <c:v>-9.316491199196296</c:v>
                </c:pt>
                <c:pt idx="7">
                  <c:v>-7.44978132998685</c:v>
                </c:pt>
                <c:pt idx="8">
                  <c:v>-5.1717043917442</c:v>
                </c:pt>
                <c:pt idx="9">
                  <c:v>-1.7968486145184543</c:v>
                </c:pt>
              </c:numCache>
            </c:numRef>
          </c:val>
        </c:ser>
        <c:overlap val="100"/>
        <c:gapWidth val="50"/>
        <c:axId val="32452354"/>
        <c:axId val="23635731"/>
      </c:barChart>
      <c:barChart>
        <c:barDir val="bar"/>
        <c:grouping val="clustered"/>
        <c:varyColors val="0"/>
        <c:ser>
          <c:idx val="2"/>
          <c:order val="2"/>
          <c:tx>
            <c:strRef>
              <c:f>Sheet2!$H$5</c:f>
              <c:strCache>
                <c:ptCount val="1"/>
                <c:pt idx="0">
                  <c:v>Tweed 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Sheet2!$F$23:$F$32</c:f>
              <c:strCache>
                <c:ptCount val="10"/>
                <c:pt idx="0">
                  <c:v>0-4</c:v>
                </c:pt>
                <c:pt idx="1">
                  <c:v>5-14</c:v>
                </c:pt>
                <c:pt idx="2">
                  <c:v>15-19</c:v>
                </c:pt>
                <c:pt idx="3">
                  <c:v>20-24</c:v>
                </c:pt>
                <c:pt idx="4">
                  <c:v>25-44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75-84</c:v>
                </c:pt>
                <c:pt idx="9">
                  <c:v>85+</c:v>
                </c:pt>
              </c:strCache>
            </c:strRef>
          </c:cat>
          <c:val>
            <c:numRef>
              <c:f>Sheet2!$I$23:$I$32</c:f>
              <c:numCache>
                <c:ptCount val="10"/>
                <c:pt idx="0">
                  <c:v>5.594405594405594</c:v>
                </c:pt>
                <c:pt idx="1">
                  <c:v>15.384615384615385</c:v>
                </c:pt>
                <c:pt idx="2">
                  <c:v>6.293706293706294</c:v>
                </c:pt>
                <c:pt idx="3">
                  <c:v>3.4965034965034967</c:v>
                </c:pt>
                <c:pt idx="4">
                  <c:v>24.475524475524477</c:v>
                </c:pt>
                <c:pt idx="5">
                  <c:v>14.685314685314685</c:v>
                </c:pt>
                <c:pt idx="6">
                  <c:v>11.888111888111888</c:v>
                </c:pt>
                <c:pt idx="7">
                  <c:v>9.090909090909092</c:v>
                </c:pt>
                <c:pt idx="8">
                  <c:v>5.594405594405594</c:v>
                </c:pt>
                <c:pt idx="9">
                  <c:v>2.097902097902098</c:v>
                </c:pt>
              </c:numCache>
            </c:numRef>
          </c:val>
        </c:ser>
        <c:ser>
          <c:idx val="3"/>
          <c:order val="3"/>
          <c:tx>
            <c:strRef>
              <c:f>Sheet2!$H$5</c:f>
              <c:strCache>
                <c:ptCount val="1"/>
                <c:pt idx="0">
                  <c:v>Tweed 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Sheet2!$F$23:$F$32</c:f>
              <c:strCache>
                <c:ptCount val="10"/>
                <c:pt idx="0">
                  <c:v>0-4</c:v>
                </c:pt>
                <c:pt idx="1">
                  <c:v>5-14</c:v>
                </c:pt>
                <c:pt idx="2">
                  <c:v>15-19</c:v>
                </c:pt>
                <c:pt idx="3">
                  <c:v>20-24</c:v>
                </c:pt>
                <c:pt idx="4">
                  <c:v>25-44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75-84</c:v>
                </c:pt>
                <c:pt idx="9">
                  <c:v>85+</c:v>
                </c:pt>
              </c:strCache>
            </c:strRef>
          </c:cat>
          <c:val>
            <c:numRef>
              <c:f>Sheet2!$J$23:$J$32</c:f>
              <c:numCache>
                <c:ptCount val="10"/>
                <c:pt idx="0">
                  <c:v>-4.848484848484849</c:v>
                </c:pt>
                <c:pt idx="1">
                  <c:v>-13.333333333333334</c:v>
                </c:pt>
                <c:pt idx="2">
                  <c:v>-6.0606060606060606</c:v>
                </c:pt>
                <c:pt idx="3">
                  <c:v>-4.848484848484849</c:v>
                </c:pt>
                <c:pt idx="4">
                  <c:v>-24.242424242424242</c:v>
                </c:pt>
                <c:pt idx="5">
                  <c:v>-12.727272727272727</c:v>
                </c:pt>
                <c:pt idx="6">
                  <c:v>-9.090909090909092</c:v>
                </c:pt>
                <c:pt idx="7">
                  <c:v>-11.515151515151516</c:v>
                </c:pt>
                <c:pt idx="8">
                  <c:v>-9.696969696969697</c:v>
                </c:pt>
                <c:pt idx="9">
                  <c:v>-3.0303030303030303</c:v>
                </c:pt>
              </c:numCache>
            </c:numRef>
          </c:val>
        </c:ser>
        <c:overlap val="100"/>
        <c:axId val="11394988"/>
        <c:axId val="35446029"/>
      </c:barChart>
      <c:catAx>
        <c:axId val="32452354"/>
        <c:scaling>
          <c:orientation val="minMax"/>
        </c:scaling>
        <c:axPos val="r"/>
        <c:delete val="1"/>
        <c:majorTickMark val="out"/>
        <c:minorTickMark val="none"/>
        <c:tickLblPos val="nextTo"/>
        <c:crossAx val="23635731"/>
        <c:crosses val="autoZero"/>
        <c:auto val="1"/>
        <c:lblOffset val="100"/>
        <c:noMultiLvlLbl val="0"/>
      </c:catAx>
      <c:valAx>
        <c:axId val="236357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Males                                        Females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452354"/>
        <c:crossesAt val="1"/>
        <c:crossBetween val="between"/>
        <c:dispUnits/>
      </c:valAx>
      <c:catAx>
        <c:axId val="1139498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35446029"/>
        <c:crosses val="max"/>
        <c:auto val="1"/>
        <c:lblOffset val="100"/>
        <c:tickLblSkip val="1"/>
        <c:noMultiLvlLbl val="0"/>
      </c:catAx>
      <c:valAx>
        <c:axId val="35446029"/>
        <c:scaling>
          <c:orientation val="maxMin"/>
        </c:scaling>
        <c:axPos val="b"/>
        <c:delete val="1"/>
        <c:majorTickMark val="out"/>
        <c:minorTickMark val="none"/>
        <c:tickLblPos val="nextTo"/>
        <c:crossAx val="113949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625"/>
          <c:y val="0.08575"/>
          <c:w val="0.536"/>
          <c:h val="0.082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0.97425</cdr:y>
    </cdr:from>
    <cdr:to>
      <cdr:x>0.738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6162675"/>
          <a:ext cx="9296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Source: Statistics Canada, Community Profiles (http://www12.statcan.ca/english/profil01/PlaceSearchForm1.cfm)</a:t>
          </a:r>
        </a:p>
      </cdr:txBody>
    </cdr:sp>
  </cdr:relSizeAnchor>
  <cdr:relSizeAnchor xmlns:cdr="http://schemas.openxmlformats.org/drawingml/2006/chartDrawing">
    <cdr:from>
      <cdr:x>0.06725</cdr:x>
      <cdr:y>0.915</cdr:y>
    </cdr:from>
    <cdr:to>
      <cdr:x>0.99575</cdr:x>
      <cdr:y>0.96425</cdr:y>
    </cdr:to>
    <cdr:sp>
      <cdr:nvSpPr>
        <cdr:cNvPr id="2" name="Rectangle 2"/>
        <cdr:cNvSpPr>
          <a:spLocks/>
        </cdr:cNvSpPr>
      </cdr:nvSpPr>
      <cdr:spPr>
        <a:xfrm>
          <a:off x="847725" y="5791200"/>
          <a:ext cx="117157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650" b="1" i="0" u="none" baseline="0">
              <a:latin typeface="Arial"/>
              <a:ea typeface="Arial"/>
              <a:cs typeface="Arial"/>
            </a:rPr>
            <a:t>Percent in each age class</a:t>
          </a:r>
        </a:p>
      </cdr:txBody>
    </cdr:sp>
  </cdr:relSizeAnchor>
  <cdr:relSizeAnchor xmlns:cdr="http://schemas.openxmlformats.org/drawingml/2006/chartDrawing">
    <cdr:from>
      <cdr:x>0.53525</cdr:x>
      <cdr:y>0.81075</cdr:y>
    </cdr:from>
    <cdr:to>
      <cdr:x>1</cdr:x>
      <cdr:y>0.85025</cdr:y>
    </cdr:to>
    <cdr:sp>
      <cdr:nvSpPr>
        <cdr:cNvPr id="3" name="Rectangle 3"/>
        <cdr:cNvSpPr>
          <a:spLocks/>
        </cdr:cNvSpPr>
      </cdr:nvSpPr>
      <cdr:spPr>
        <a:xfrm>
          <a:off x="6753225" y="5133975"/>
          <a:ext cx="58674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10                  20                 30                  40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20625" cy="6334125"/>
    <xdr:graphicFrame>
      <xdr:nvGraphicFramePr>
        <xdr:cNvPr id="1" name="Shape 1025"/>
        <xdr:cNvGraphicFramePr/>
      </xdr:nvGraphicFramePr>
      <xdr:xfrm>
        <a:off x="0" y="0"/>
        <a:ext cx="1262062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13</xdr:row>
      <xdr:rowOff>0</xdr:rowOff>
    </xdr:from>
    <xdr:to>
      <xdr:col>1</xdr:col>
      <xdr:colOff>314325</xdr:colOff>
      <xdr:row>15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0502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304800</xdr:colOff>
      <xdr:row>15</xdr:row>
      <xdr:rowOff>561975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05025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304800</xdr:colOff>
      <xdr:row>15</xdr:row>
      <xdr:rowOff>561975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05025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114300</xdr:colOff>
      <xdr:row>13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105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 TargetMode="External" /><Relationship Id="rId2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3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4" Type="http://schemas.openxmlformats.org/officeDocument/2006/relationships/hyperlink" Target="http://www12.statcan.ca/english/profil01/Metadata/age.cfm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 TargetMode="External" /><Relationship Id="rId5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6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7" Type="http://schemas.openxmlformats.org/officeDocument/2006/relationships/hyperlink" Target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 TargetMode="External" /><Relationship Id="rId8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9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10" Type="http://schemas.openxmlformats.org/officeDocument/2006/relationships/hyperlink" Target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 TargetMode="External" /><Relationship Id="rId11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12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13" Type="http://schemas.openxmlformats.org/officeDocument/2006/relationships/hyperlink" Target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 TargetMode="External" /><Relationship Id="rId14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15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16" Type="http://schemas.openxmlformats.org/officeDocument/2006/relationships/hyperlink" Target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 TargetMode="External" /><Relationship Id="rId17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18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19" Type="http://schemas.openxmlformats.org/officeDocument/2006/relationships/hyperlink" Target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 TargetMode="External" /><Relationship Id="rId20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21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22" Type="http://schemas.openxmlformats.org/officeDocument/2006/relationships/hyperlink" Target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 TargetMode="External" /><Relationship Id="rId23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24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25" Type="http://schemas.openxmlformats.org/officeDocument/2006/relationships/hyperlink" Target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 TargetMode="External" /><Relationship Id="rId26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27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28" Type="http://schemas.openxmlformats.org/officeDocument/2006/relationships/hyperlink" Target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 TargetMode="External" /><Relationship Id="rId29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30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31" Type="http://schemas.openxmlformats.org/officeDocument/2006/relationships/hyperlink" Target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 TargetMode="External" /><Relationship Id="rId32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33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34" Type="http://schemas.openxmlformats.org/officeDocument/2006/relationships/hyperlink" Target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 TargetMode="External" /><Relationship Id="rId35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36" Type="http://schemas.openxmlformats.org/officeDocument/2006/relationships/hyperlink" Target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 TargetMode="External" /><Relationship Id="rId37" Type="http://schemas.openxmlformats.org/officeDocument/2006/relationships/drawing" Target="../drawings/drawing3.xml" /><Relationship Id="rId3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tabSelected="1" workbookViewId="0" topLeftCell="A4">
      <selection activeCell="A14" sqref="A14:G27"/>
    </sheetView>
  </sheetViews>
  <sheetFormatPr defaultColWidth="9.140625" defaultRowHeight="12.75"/>
  <cols>
    <col min="1" max="1" width="14.28125" style="0" bestFit="1" customWidth="1"/>
  </cols>
  <sheetData>
    <row r="1" ht="12.75">
      <c r="A1" s="8" t="s">
        <v>17</v>
      </c>
    </row>
    <row r="2" ht="12.75">
      <c r="A2" s="4">
        <f>DATE(2004,8,29)</f>
        <v>38228</v>
      </c>
    </row>
    <row r="3" ht="12.75">
      <c r="A3" t="s">
        <v>18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4" spans="1:7" ht="12.75" customHeight="1">
      <c r="A14" s="9" t="s">
        <v>10</v>
      </c>
      <c r="B14" s="11" t="s">
        <v>41</v>
      </c>
      <c r="C14" s="12"/>
      <c r="D14" s="13"/>
      <c r="E14" s="11" t="s">
        <v>42</v>
      </c>
      <c r="F14" s="12"/>
      <c r="G14" s="13"/>
    </row>
    <row r="15" spans="1:7" ht="12.75">
      <c r="A15" s="10"/>
      <c r="B15" s="1" t="s">
        <v>11</v>
      </c>
      <c r="C15" s="1" t="s">
        <v>12</v>
      </c>
      <c r="D15" s="1" t="s">
        <v>13</v>
      </c>
      <c r="E15" s="1" t="s">
        <v>11</v>
      </c>
      <c r="F15" s="1" t="s">
        <v>12</v>
      </c>
      <c r="G15" s="1" t="s">
        <v>13</v>
      </c>
    </row>
    <row r="16" spans="1:7" ht="51">
      <c r="A16" s="2" t="s">
        <v>14</v>
      </c>
      <c r="B16" s="2"/>
      <c r="C16" s="3"/>
      <c r="D16" s="3"/>
      <c r="E16" s="2"/>
      <c r="F16" s="3"/>
      <c r="G16" s="3"/>
    </row>
    <row r="17" spans="1:7" ht="26.25">
      <c r="A17" s="2" t="s">
        <v>15</v>
      </c>
      <c r="B17" s="2" t="s">
        <v>43</v>
      </c>
      <c r="C17" s="3" t="s">
        <v>44</v>
      </c>
      <c r="D17" s="3" t="s">
        <v>45</v>
      </c>
      <c r="E17" s="2" t="s">
        <v>46</v>
      </c>
      <c r="F17" s="3" t="s">
        <v>47</v>
      </c>
      <c r="G17" s="3" t="s">
        <v>48</v>
      </c>
    </row>
    <row r="18" spans="1:7" ht="12.75">
      <c r="A18" s="2" t="s">
        <v>0</v>
      </c>
      <c r="B18" s="2" t="s">
        <v>49</v>
      </c>
      <c r="C18" s="3" t="s">
        <v>50</v>
      </c>
      <c r="D18" s="3" t="s">
        <v>50</v>
      </c>
      <c r="E18" s="2" t="s">
        <v>51</v>
      </c>
      <c r="F18" s="3" t="s">
        <v>52</v>
      </c>
      <c r="G18" s="3" t="s">
        <v>53</v>
      </c>
    </row>
    <row r="19" spans="1:7" ht="26.25">
      <c r="A19" s="2" t="s">
        <v>1</v>
      </c>
      <c r="B19" s="2" t="s">
        <v>54</v>
      </c>
      <c r="C19" s="3" t="s">
        <v>55</v>
      </c>
      <c r="D19" s="3" t="s">
        <v>55</v>
      </c>
      <c r="E19" s="2" t="s">
        <v>56</v>
      </c>
      <c r="F19" s="3" t="s">
        <v>57</v>
      </c>
      <c r="G19" s="3" t="s">
        <v>58</v>
      </c>
    </row>
    <row r="20" spans="1:7" ht="12.75">
      <c r="A20" s="2" t="s">
        <v>2</v>
      </c>
      <c r="B20" s="2" t="s">
        <v>59</v>
      </c>
      <c r="C20" s="3" t="s">
        <v>60</v>
      </c>
      <c r="D20" s="3" t="s">
        <v>61</v>
      </c>
      <c r="E20" s="2" t="s">
        <v>62</v>
      </c>
      <c r="F20" s="3" t="s">
        <v>63</v>
      </c>
      <c r="G20" s="3" t="s">
        <v>64</v>
      </c>
    </row>
    <row r="21" spans="1:7" ht="12.75">
      <c r="A21" s="2" t="s">
        <v>3</v>
      </c>
      <c r="B21" s="2" t="s">
        <v>65</v>
      </c>
      <c r="C21" s="3" t="s">
        <v>66</v>
      </c>
      <c r="D21" s="3" t="s">
        <v>50</v>
      </c>
      <c r="E21" s="2" t="s">
        <v>67</v>
      </c>
      <c r="F21" s="3" t="s">
        <v>68</v>
      </c>
      <c r="G21" s="3" t="s">
        <v>69</v>
      </c>
    </row>
    <row r="22" spans="1:7" ht="26.25">
      <c r="A22" s="2" t="s">
        <v>4</v>
      </c>
      <c r="B22" s="2" t="s">
        <v>70</v>
      </c>
      <c r="C22" s="3" t="s">
        <v>71</v>
      </c>
      <c r="D22" s="3" t="s">
        <v>72</v>
      </c>
      <c r="E22" s="2" t="s">
        <v>73</v>
      </c>
      <c r="F22" s="3" t="s">
        <v>74</v>
      </c>
      <c r="G22" s="3" t="s">
        <v>75</v>
      </c>
    </row>
    <row r="23" spans="1:7" ht="26.25">
      <c r="A23" s="2" t="s">
        <v>5</v>
      </c>
      <c r="B23" s="2" t="s">
        <v>76</v>
      </c>
      <c r="C23" s="3" t="s">
        <v>77</v>
      </c>
      <c r="D23" s="3" t="s">
        <v>77</v>
      </c>
      <c r="E23" s="2" t="s">
        <v>78</v>
      </c>
      <c r="F23" s="3" t="s">
        <v>79</v>
      </c>
      <c r="G23" s="3" t="s">
        <v>80</v>
      </c>
    </row>
    <row r="24" spans="1:7" ht="26.25">
      <c r="A24" s="2" t="s">
        <v>6</v>
      </c>
      <c r="B24" s="2" t="s">
        <v>81</v>
      </c>
      <c r="C24" s="3" t="s">
        <v>82</v>
      </c>
      <c r="D24" s="3" t="s">
        <v>83</v>
      </c>
      <c r="E24" s="2" t="s">
        <v>84</v>
      </c>
      <c r="F24" s="3" t="s">
        <v>85</v>
      </c>
      <c r="G24" s="3" t="s">
        <v>86</v>
      </c>
    </row>
    <row r="25" spans="1:7" ht="12.75">
      <c r="A25" s="2" t="s">
        <v>7</v>
      </c>
      <c r="B25" s="2" t="s">
        <v>81</v>
      </c>
      <c r="C25" s="3" t="s">
        <v>65</v>
      </c>
      <c r="D25" s="3" t="s">
        <v>59</v>
      </c>
      <c r="E25" s="2" t="s">
        <v>87</v>
      </c>
      <c r="F25" s="3" t="s">
        <v>88</v>
      </c>
      <c r="G25" s="3" t="s">
        <v>89</v>
      </c>
    </row>
    <row r="26" spans="1:7" ht="12.75">
      <c r="A26" s="2" t="s">
        <v>8</v>
      </c>
      <c r="B26" s="2" t="s">
        <v>90</v>
      </c>
      <c r="C26" s="3" t="s">
        <v>50</v>
      </c>
      <c r="D26" s="3" t="s">
        <v>49</v>
      </c>
      <c r="E26" s="2" t="s">
        <v>91</v>
      </c>
      <c r="F26" s="3" t="s">
        <v>92</v>
      </c>
      <c r="G26" s="3" t="s">
        <v>93</v>
      </c>
    </row>
    <row r="27" spans="1:7" ht="26.25">
      <c r="A27" s="2" t="s">
        <v>9</v>
      </c>
      <c r="B27" s="2" t="s">
        <v>50</v>
      </c>
      <c r="C27" s="3" t="s">
        <v>94</v>
      </c>
      <c r="D27" s="3" t="s">
        <v>66</v>
      </c>
      <c r="E27" s="2" t="s">
        <v>95</v>
      </c>
      <c r="F27" s="3" t="s">
        <v>96</v>
      </c>
      <c r="G27" s="3" t="s">
        <v>97</v>
      </c>
    </row>
  </sheetData>
  <mergeCells count="3">
    <mergeCell ref="A14:A15"/>
    <mergeCell ref="B14:D14"/>
    <mergeCell ref="E14:G14"/>
  </mergeCells>
  <hyperlinks>
    <hyperlink ref="A16" r:id="rId1" display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/>
    <hyperlink ref="B16" r:id="rId2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E16" r:id="rId3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A17" r:id="rId4" display="http://www12.statcan.ca/english/profil01/Metadata/age.cfm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/>
    <hyperlink ref="B17" r:id="rId5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E17" r:id="rId6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A18" r:id="rId7" display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/>
    <hyperlink ref="B18" r:id="rId8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E18" r:id="rId9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A19" r:id="rId10" display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/>
    <hyperlink ref="B19" r:id="rId11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E19" r:id="rId12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A20" r:id="rId13" display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/>
    <hyperlink ref="B20" r:id="rId14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E20" r:id="rId15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A21" r:id="rId16" display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/>
    <hyperlink ref="B21" r:id="rId17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E21" r:id="rId18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A22" r:id="rId19" display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/>
    <hyperlink ref="B22" r:id="rId20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E22" r:id="rId21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A23" r:id="rId22" display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/>
    <hyperlink ref="B23" r:id="rId23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E23" r:id="rId24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A24" r:id="rId25" display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/>
    <hyperlink ref="B24" r:id="rId26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E24" r:id="rId27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A25" r:id="rId28" display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/>
    <hyperlink ref="B25" r:id="rId29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E25" r:id="rId30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A26" r:id="rId31" display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/>
    <hyperlink ref="B26" r:id="rId32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E26" r:id="rId33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A27" r:id="rId34" display="http://www12.statcan.ca/english/profil01/Details/?A=&amp;DataType=1&amp;TypeNameE=Village%20%5BDissolved%5D&amp;ID=15124&amp;CSDNAME=Tweed&amp;D=1&amp;LANG=E&amp;Province=35&amp;PlaceName=tweed&amp;SGC=963512031&amp;SCRIPT1=/english/profil01/Details/details1pop.cfm&amp;PSGC=35&amp;CMA=&amp;CSDType=DSV-VL&amp;ThisPageNo=Population%20%2D%20Page%201&amp;ThisPage=1pop&amp;Prov=Ontario&amp;SEARCH=BEGINS"/>
    <hyperlink ref="B27" r:id="rId35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  <hyperlink ref="E27" r:id="rId36" display="http://www12.statcan.ca/english/profil01/Details/?A=&amp;DataType=1&amp;TypeNameE=Village%20%5BDissolved%5D&amp;ID=15124&amp;D=1&amp;LANG=E&amp;PSGC=35&amp;Province=35&amp;PlaceName=tweed&amp;CSDNAME=Tweed&amp;SGC=963512031&amp;SCRIPT1=/english/profil01/Details/details1pop.cfm&amp;CMA=&amp;CSDType=DSV-VL&amp;ThisPageNo=Population%20%2D%20Page%201&amp;ThisPage=1pop&amp;Prov=Ontario&amp;SEARCH=BEGINS"/>
  </hyperlinks>
  <printOptions/>
  <pageMargins left="0.75" right="0.75" top="1" bottom="1" header="0.5" footer="0.5"/>
  <pageSetup horizontalDpi="300" verticalDpi="300" orientation="portrait" r:id="rId38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4">
      <selection activeCell="I23" sqref="I23:M32"/>
    </sheetView>
  </sheetViews>
  <sheetFormatPr defaultColWidth="9.140625" defaultRowHeight="12.75"/>
  <cols>
    <col min="7" max="7" width="16.140625" style="0" customWidth="1"/>
  </cols>
  <sheetData>
    <row r="1" ht="12.75">
      <c r="A1" t="s">
        <v>19</v>
      </c>
    </row>
    <row r="5" spans="8:11" ht="12.75">
      <c r="H5" t="str">
        <f>Sheet1!B14</f>
        <v>Tweed </v>
      </c>
      <c r="K5" t="str">
        <f>Sheet1!E14</f>
        <v>Ontario </v>
      </c>
    </row>
    <row r="7" spans="9:13" ht="12.75">
      <c r="I7" s="5" t="s">
        <v>12</v>
      </c>
      <c r="J7" t="s">
        <v>13</v>
      </c>
      <c r="L7" t="s">
        <v>29</v>
      </c>
      <c r="M7" t="s">
        <v>13</v>
      </c>
    </row>
    <row r="8" spans="7:13" ht="12.75">
      <c r="G8" t="str">
        <f>Sheet1!A17</f>
        <v>   Total - All persons (3)</v>
      </c>
      <c r="H8" t="str">
        <f>LEFT(Sheet1!B17,FIND(CHAR(160),Sheet1!B17)-1)</f>
        <v>1,540</v>
      </c>
      <c r="I8" t="str">
        <f>LEFT(Sheet1!C17,FIND(CHAR(160),Sheet1!C17)-1)</f>
        <v>715</v>
      </c>
      <c r="J8" t="str">
        <f>LEFT(Sheet1!D17,FIND(CHAR(160),Sheet1!D17)-1)</f>
        <v>825</v>
      </c>
      <c r="K8" t="str">
        <f>LEFT(Sheet1!E17,FIND(CHAR(160),Sheet1!E17)-1)</f>
        <v>11,410,050</v>
      </c>
      <c r="L8" t="str">
        <f>LEFT(Sheet1!F17,FIND(CHAR(160),Sheet1!F17)-1)</f>
        <v>5,577,055</v>
      </c>
      <c r="M8" t="str">
        <f>LEFT(Sheet1!G17,FIND(CHAR(160),Sheet1!G17)-1)</f>
        <v>5,832,990</v>
      </c>
    </row>
    <row r="9" spans="6:13" ht="12.75">
      <c r="F9" s="5" t="s">
        <v>20</v>
      </c>
      <c r="G9" t="str">
        <f>Sheet1!A18</f>
        <v>   Age 0-4 </v>
      </c>
      <c r="H9" t="str">
        <f>LEFT(Sheet1!B18,FIND(CHAR(160),Sheet1!B18)-1)</f>
        <v>80</v>
      </c>
      <c r="I9" t="str">
        <f>LEFT(Sheet1!C18,FIND(CHAR(160),Sheet1!C18)-1)</f>
        <v>40</v>
      </c>
      <c r="J9" t="str">
        <f>LEFT(Sheet1!D18,FIND(CHAR(160),Sheet1!D18)-1)</f>
        <v>40</v>
      </c>
      <c r="K9" t="str">
        <f>LEFT(Sheet1!E18,FIND(CHAR(160),Sheet1!E18)-1)</f>
        <v>671,250</v>
      </c>
      <c r="L9" t="str">
        <f>LEFT(Sheet1!F18,FIND(CHAR(160),Sheet1!F18)-1)</f>
        <v>343,340</v>
      </c>
      <c r="M9" t="str">
        <f>LEFT(Sheet1!G18,FIND(CHAR(160),Sheet1!G18)-1)</f>
        <v>327,905</v>
      </c>
    </row>
    <row r="10" spans="6:13" ht="12.75">
      <c r="F10" s="6" t="s">
        <v>21</v>
      </c>
      <c r="G10" t="str">
        <f>Sheet1!A19</f>
        <v>   Age 5-14 </v>
      </c>
      <c r="H10" t="str">
        <f>LEFT(Sheet1!B19,FIND(CHAR(160),Sheet1!B19)-1)</f>
        <v>220</v>
      </c>
      <c r="I10" t="str">
        <f>LEFT(Sheet1!C19,FIND(CHAR(160),Sheet1!C19)-1)</f>
        <v>110</v>
      </c>
      <c r="J10" t="str">
        <f>LEFT(Sheet1!D19,FIND(CHAR(160),Sheet1!D19)-1)</f>
        <v>110</v>
      </c>
      <c r="K10" t="str">
        <f>LEFT(Sheet1!E19,FIND(CHAR(160),Sheet1!E19)-1)</f>
        <v>1,561,500</v>
      </c>
      <c r="L10" t="str">
        <f>LEFT(Sheet1!F19,FIND(CHAR(160),Sheet1!F19)-1)</f>
        <v>801,355</v>
      </c>
      <c r="M10" t="str">
        <f>LEFT(Sheet1!G19,FIND(CHAR(160),Sheet1!G19)-1)</f>
        <v>760,145</v>
      </c>
    </row>
    <row r="11" spans="6:13" ht="12.75">
      <c r="F11" s="5" t="s">
        <v>22</v>
      </c>
      <c r="G11" t="str">
        <f>Sheet1!A20</f>
        <v>   Age 15-19 </v>
      </c>
      <c r="H11" t="str">
        <f>LEFT(Sheet1!B20,FIND(CHAR(160),Sheet1!B20)-1)</f>
        <v>95</v>
      </c>
      <c r="I11" t="str">
        <f>LEFT(Sheet1!C20,FIND(CHAR(160),Sheet1!C20)-1)</f>
        <v>45</v>
      </c>
      <c r="J11" t="str">
        <f>LEFT(Sheet1!D20,FIND(CHAR(160),Sheet1!D20)-1)</f>
        <v>50</v>
      </c>
      <c r="K11" t="str">
        <f>LEFT(Sheet1!E20,FIND(CHAR(160),Sheet1!E20)-1)</f>
        <v>769,420</v>
      </c>
      <c r="L11" t="str">
        <f>LEFT(Sheet1!F20,FIND(CHAR(160),Sheet1!F20)-1)</f>
        <v>394,915</v>
      </c>
      <c r="M11" t="str">
        <f>LEFT(Sheet1!G20,FIND(CHAR(160),Sheet1!G20)-1)</f>
        <v>374,500</v>
      </c>
    </row>
    <row r="12" spans="6:13" ht="12.75">
      <c r="F12" s="5" t="s">
        <v>23</v>
      </c>
      <c r="G12" t="str">
        <f>Sheet1!A21</f>
        <v>   Age 20-24 </v>
      </c>
      <c r="H12" t="str">
        <f>LEFT(Sheet1!B21,FIND(CHAR(160),Sheet1!B21)-1)</f>
        <v>65</v>
      </c>
      <c r="I12" t="str">
        <f>LEFT(Sheet1!C21,FIND(CHAR(160),Sheet1!C21)-1)</f>
        <v>25</v>
      </c>
      <c r="J12" t="str">
        <f>LEFT(Sheet1!D21,FIND(CHAR(160),Sheet1!D21)-1)</f>
        <v>40</v>
      </c>
      <c r="K12" t="str">
        <f>LEFT(Sheet1!E21,FIND(CHAR(160),Sheet1!E21)-1)</f>
        <v>718,420</v>
      </c>
      <c r="L12" t="str">
        <f>LEFT(Sheet1!F21,FIND(CHAR(160),Sheet1!F21)-1)</f>
        <v>359,645</v>
      </c>
      <c r="M12" t="str">
        <f>LEFT(Sheet1!G21,FIND(CHAR(160),Sheet1!G21)-1)</f>
        <v>358,775</v>
      </c>
    </row>
    <row r="13" spans="6:13" ht="12.75">
      <c r="F13" s="5" t="s">
        <v>24</v>
      </c>
      <c r="G13" t="str">
        <f>Sheet1!A22</f>
        <v>   Age 25-44 </v>
      </c>
      <c r="H13" t="str">
        <f>LEFT(Sheet1!B22,FIND(CHAR(160),Sheet1!B22)-1)</f>
        <v>380</v>
      </c>
      <c r="I13" t="str">
        <f>LEFT(Sheet1!C22,FIND(CHAR(160),Sheet1!C22)-1)</f>
        <v>175</v>
      </c>
      <c r="J13" t="str">
        <f>LEFT(Sheet1!D22,FIND(CHAR(160),Sheet1!D22)-1)</f>
        <v>200</v>
      </c>
      <c r="K13" t="str">
        <f>LEFT(Sheet1!E22,FIND(CHAR(160),Sheet1!E22)-1)</f>
        <v>3,518,010</v>
      </c>
      <c r="L13" t="str">
        <f>LEFT(Sheet1!F22,FIND(CHAR(160),Sheet1!F22)-1)</f>
        <v>1,724,535</v>
      </c>
      <c r="M13" t="str">
        <f>LEFT(Sheet1!G22,FIND(CHAR(160),Sheet1!G22)-1)</f>
        <v>1,793,480</v>
      </c>
    </row>
    <row r="14" spans="6:13" ht="12.75">
      <c r="F14" s="5" t="s">
        <v>25</v>
      </c>
      <c r="G14" t="str">
        <f>Sheet1!A23</f>
        <v>   Age 45-54 </v>
      </c>
      <c r="H14" t="str">
        <f>LEFT(Sheet1!B23,FIND(CHAR(160),Sheet1!B23)-1)</f>
        <v>215</v>
      </c>
      <c r="I14" t="str">
        <f>LEFT(Sheet1!C23,FIND(CHAR(160),Sheet1!C23)-1)</f>
        <v>105</v>
      </c>
      <c r="J14" t="str">
        <f>LEFT(Sheet1!D23,FIND(CHAR(160),Sheet1!D23)-1)</f>
        <v>105</v>
      </c>
      <c r="K14" t="str">
        <f>LEFT(Sheet1!E23,FIND(CHAR(160),Sheet1!E23)-1)</f>
        <v>1,635,280</v>
      </c>
      <c r="L14" t="str">
        <f>LEFT(Sheet1!F23,FIND(CHAR(160),Sheet1!F23)-1)</f>
        <v>801,540</v>
      </c>
      <c r="M14" t="str">
        <f>LEFT(Sheet1!G23,FIND(CHAR(160),Sheet1!G23)-1)</f>
        <v>833,740</v>
      </c>
    </row>
    <row r="15" spans="6:13" ht="12.75">
      <c r="F15" s="5" t="s">
        <v>26</v>
      </c>
      <c r="G15" t="str">
        <f>Sheet1!A24</f>
        <v>   Age 55-64 </v>
      </c>
      <c r="H15" t="str">
        <f>LEFT(Sheet1!B24,FIND(CHAR(160),Sheet1!B24)-1)</f>
        <v>165</v>
      </c>
      <c r="I15" t="str">
        <f>LEFT(Sheet1!C24,FIND(CHAR(160),Sheet1!C24)-1)</f>
        <v>85</v>
      </c>
      <c r="J15" t="str">
        <f>LEFT(Sheet1!D24,FIND(CHAR(160),Sheet1!D24)-1)</f>
        <v>75</v>
      </c>
      <c r="K15" t="str">
        <f>LEFT(Sheet1!E24,FIND(CHAR(160),Sheet1!E24)-1)</f>
        <v>1,064,000</v>
      </c>
      <c r="L15" t="str">
        <f>LEFT(Sheet1!F24,FIND(CHAR(160),Sheet1!F24)-1)</f>
        <v>520,565</v>
      </c>
      <c r="M15" t="str">
        <f>LEFT(Sheet1!G24,FIND(CHAR(160),Sheet1!G24)-1)</f>
        <v>543,430</v>
      </c>
    </row>
    <row r="16" spans="6:13" ht="12.75">
      <c r="F16" s="5" t="s">
        <v>27</v>
      </c>
      <c r="G16" t="str">
        <f>Sheet1!A25</f>
        <v>   Age 65-74 </v>
      </c>
      <c r="H16" t="str">
        <f>LEFT(Sheet1!B25,FIND(CHAR(160),Sheet1!B25)-1)</f>
        <v>165</v>
      </c>
      <c r="I16" t="str">
        <f>LEFT(Sheet1!C25,FIND(CHAR(160),Sheet1!C25)-1)</f>
        <v>65</v>
      </c>
      <c r="J16" t="str">
        <f>LEFT(Sheet1!D25,FIND(CHAR(160),Sheet1!D25)-1)</f>
        <v>95</v>
      </c>
      <c r="K16" t="str">
        <f>LEFT(Sheet1!E25,FIND(CHAR(160),Sheet1!E25)-1)</f>
        <v>818,165</v>
      </c>
      <c r="L16" t="str">
        <f>LEFT(Sheet1!F25,FIND(CHAR(160),Sheet1!F25)-1)</f>
        <v>383,625</v>
      </c>
      <c r="M16" t="str">
        <f>LEFT(Sheet1!G25,FIND(CHAR(160),Sheet1!G25)-1)</f>
        <v>434,545</v>
      </c>
    </row>
    <row r="17" spans="6:13" ht="12.75">
      <c r="F17" s="5" t="s">
        <v>28</v>
      </c>
      <c r="G17" t="str">
        <f>Sheet1!A26</f>
        <v>   Age 75-84 </v>
      </c>
      <c r="H17" t="str">
        <f>LEFT(Sheet1!B26,FIND(CHAR(160),Sheet1!B26)-1)</f>
        <v>115</v>
      </c>
      <c r="I17" t="str">
        <f>LEFT(Sheet1!C26,FIND(CHAR(160),Sheet1!C26)-1)</f>
        <v>40</v>
      </c>
      <c r="J17" t="str">
        <f>LEFT(Sheet1!D26,FIND(CHAR(160),Sheet1!D26)-1)</f>
        <v>80</v>
      </c>
      <c r="K17" t="str">
        <f>LEFT(Sheet1!E26,FIND(CHAR(160),Sheet1!E26)-1)</f>
        <v>503,930</v>
      </c>
      <c r="L17" t="str">
        <f>LEFT(Sheet1!F26,FIND(CHAR(160),Sheet1!F26)-1)</f>
        <v>202,265</v>
      </c>
      <c r="M17" t="str">
        <f>LEFT(Sheet1!G26,FIND(CHAR(160),Sheet1!G26)-1)</f>
        <v>301,665</v>
      </c>
    </row>
    <row r="18" spans="6:13" ht="12.75">
      <c r="F18" s="5" t="s">
        <v>16</v>
      </c>
      <c r="G18" t="str">
        <f>Sheet1!A27</f>
        <v>   Age 85 and over </v>
      </c>
      <c r="H18" t="str">
        <f>LEFT(Sheet1!B27,FIND(CHAR(160),Sheet1!B27)-1)</f>
        <v>40</v>
      </c>
      <c r="I18" t="str">
        <f>LEFT(Sheet1!C27,FIND(CHAR(160),Sheet1!C27)-1)</f>
        <v>15</v>
      </c>
      <c r="J18" t="str">
        <f>LEFT(Sheet1!D27,FIND(CHAR(160),Sheet1!D27)-1)</f>
        <v>25</v>
      </c>
      <c r="K18" t="str">
        <f>LEFT(Sheet1!E27,FIND(CHAR(160),Sheet1!E27)-1)</f>
        <v>150,075</v>
      </c>
      <c r="L18" t="str">
        <f>LEFT(Sheet1!F27,FIND(CHAR(160),Sheet1!F27)-1)</f>
        <v>45,260</v>
      </c>
      <c r="M18" t="str">
        <f>LEFT(Sheet1!G27,FIND(CHAR(160),Sheet1!G27)-1)</f>
        <v>104,810</v>
      </c>
    </row>
    <row r="21" spans="9:13" ht="12.75">
      <c r="I21" s="5" t="s">
        <v>37</v>
      </c>
      <c r="J21" t="s">
        <v>38</v>
      </c>
      <c r="L21" t="s">
        <v>39</v>
      </c>
      <c r="M21" t="s">
        <v>40</v>
      </c>
    </row>
    <row r="23" spans="6:13" ht="12.75">
      <c r="F23" s="5" t="s">
        <v>20</v>
      </c>
      <c r="H23" s="7"/>
      <c r="I23" s="7">
        <f>(I9/I$8)*100</f>
        <v>5.594405594405594</v>
      </c>
      <c r="J23" s="7">
        <f>(J9/J$8*-1)*100</f>
        <v>-4.848484848484849</v>
      </c>
      <c r="K23" s="7"/>
      <c r="L23" s="7">
        <f>(L9/L$8)*100</f>
        <v>6.156295751072923</v>
      </c>
      <c r="M23" s="7">
        <f>(M9/M$8*-1)*100</f>
        <v>-5.621559440355632</v>
      </c>
    </row>
    <row r="24" spans="6:13" ht="12.75">
      <c r="F24" s="6" t="s">
        <v>21</v>
      </c>
      <c r="H24" s="7"/>
      <c r="I24" s="7">
        <f aca="true" t="shared" si="0" ref="I24:I32">(I10/I$8)*100</f>
        <v>15.384615384615385</v>
      </c>
      <c r="J24" s="7">
        <f aca="true" t="shared" si="1" ref="J24:J32">(J10/J$8*-1)*100</f>
        <v>-13.333333333333334</v>
      </c>
      <c r="K24" s="7"/>
      <c r="L24" s="7">
        <f aca="true" t="shared" si="2" ref="L24:L32">(L10/L$8)*100</f>
        <v>14.368784241862418</v>
      </c>
      <c r="M24" s="7">
        <f aca="true" t="shared" si="3" ref="M24:M32">(M10/M$8*-1)*100</f>
        <v>-13.031824158793345</v>
      </c>
    </row>
    <row r="25" spans="6:13" ht="12.75">
      <c r="F25" s="5" t="s">
        <v>22</v>
      </c>
      <c r="H25" s="7"/>
      <c r="I25" s="7">
        <f t="shared" si="0"/>
        <v>6.293706293706294</v>
      </c>
      <c r="J25" s="7">
        <f t="shared" si="1"/>
        <v>-6.0606060606060606</v>
      </c>
      <c r="K25" s="7"/>
      <c r="L25" s="7">
        <f t="shared" si="2"/>
        <v>7.0810669788983605</v>
      </c>
      <c r="M25" s="7">
        <f t="shared" si="3"/>
        <v>-6.42037788509838</v>
      </c>
    </row>
    <row r="26" spans="6:13" ht="12.75">
      <c r="F26" s="5" t="s">
        <v>23</v>
      </c>
      <c r="H26" s="7"/>
      <c r="I26" s="7">
        <f t="shared" si="0"/>
        <v>3.4965034965034967</v>
      </c>
      <c r="J26" s="7">
        <f t="shared" si="1"/>
        <v>-4.848484848484849</v>
      </c>
      <c r="K26" s="7"/>
      <c r="L26" s="7">
        <f t="shared" si="2"/>
        <v>6.448654352521179</v>
      </c>
      <c r="M26" s="7">
        <f t="shared" si="3"/>
        <v>-6.150790589388976</v>
      </c>
    </row>
    <row r="27" spans="6:13" ht="12.75">
      <c r="F27" s="5" t="s">
        <v>24</v>
      </c>
      <c r="H27" s="7"/>
      <c r="I27" s="7">
        <f t="shared" si="0"/>
        <v>24.475524475524477</v>
      </c>
      <c r="J27" s="7">
        <f t="shared" si="1"/>
        <v>-24.242424242424242</v>
      </c>
      <c r="K27" s="7"/>
      <c r="L27" s="7">
        <f t="shared" si="2"/>
        <v>30.92196508730862</v>
      </c>
      <c r="M27" s="7">
        <f t="shared" si="3"/>
        <v>-30.747181119803052</v>
      </c>
    </row>
    <row r="28" spans="6:13" ht="12.75">
      <c r="F28" s="5" t="s">
        <v>25</v>
      </c>
      <c r="H28" s="7"/>
      <c r="I28" s="7">
        <f t="shared" si="0"/>
        <v>14.685314685314685</v>
      </c>
      <c r="J28" s="7">
        <f t="shared" si="1"/>
        <v>-12.727272727272727</v>
      </c>
      <c r="K28" s="7"/>
      <c r="L28" s="7">
        <f t="shared" si="2"/>
        <v>14.372101404773666</v>
      </c>
      <c r="M28" s="7">
        <f t="shared" si="3"/>
        <v>-14.293526990445724</v>
      </c>
    </row>
    <row r="29" spans="6:13" ht="12.75">
      <c r="F29" s="5" t="s">
        <v>26</v>
      </c>
      <c r="H29" s="7"/>
      <c r="I29" s="7">
        <f t="shared" si="0"/>
        <v>11.888111888111888</v>
      </c>
      <c r="J29" s="7">
        <f t="shared" si="1"/>
        <v>-9.090909090909092</v>
      </c>
      <c r="K29" s="7"/>
      <c r="L29" s="7">
        <f t="shared" si="2"/>
        <v>9.334048166998532</v>
      </c>
      <c r="M29" s="7">
        <f t="shared" si="3"/>
        <v>-9.316491199196296</v>
      </c>
    </row>
    <row r="30" spans="6:13" ht="12.75">
      <c r="F30" s="5" t="s">
        <v>27</v>
      </c>
      <c r="H30" s="7"/>
      <c r="I30" s="7">
        <f t="shared" si="0"/>
        <v>9.090909090909092</v>
      </c>
      <c r="J30" s="7">
        <f t="shared" si="1"/>
        <v>-11.515151515151516</v>
      </c>
      <c r="K30" s="7"/>
      <c r="L30" s="7">
        <f t="shared" si="2"/>
        <v>6.87863038826047</v>
      </c>
      <c r="M30" s="7">
        <f t="shared" si="3"/>
        <v>-7.44978132998685</v>
      </c>
    </row>
    <row r="31" spans="6:13" ht="12.75">
      <c r="F31" s="5" t="s">
        <v>28</v>
      </c>
      <c r="H31" s="7"/>
      <c r="I31" s="7">
        <f t="shared" si="0"/>
        <v>5.594405594405594</v>
      </c>
      <c r="J31" s="7">
        <f t="shared" si="1"/>
        <v>-9.696969696969697</v>
      </c>
      <c r="K31" s="7"/>
      <c r="L31" s="7">
        <f t="shared" si="2"/>
        <v>3.6267348986158465</v>
      </c>
      <c r="M31" s="7">
        <f t="shared" si="3"/>
        <v>-5.1717043917442</v>
      </c>
    </row>
    <row r="32" spans="6:13" ht="12.75">
      <c r="F32" s="5" t="s">
        <v>16</v>
      </c>
      <c r="H32" s="7"/>
      <c r="I32" s="7">
        <f t="shared" si="0"/>
        <v>2.097902097902098</v>
      </c>
      <c r="J32" s="7">
        <f t="shared" si="1"/>
        <v>-3.0303030303030303</v>
      </c>
      <c r="K32" s="7"/>
      <c r="L32" s="7">
        <f t="shared" si="2"/>
        <v>0.8115394235846696</v>
      </c>
      <c r="M32" s="7">
        <f t="shared" si="3"/>
        <v>-1.7968486145184543</v>
      </c>
    </row>
    <row r="35" ht="12.75">
      <c r="F35" s="5" t="s">
        <v>20</v>
      </c>
    </row>
    <row r="36" ht="12.75">
      <c r="F36" s="6" t="s">
        <v>21</v>
      </c>
    </row>
    <row r="37" ht="12.75">
      <c r="F37" s="5" t="s">
        <v>22</v>
      </c>
    </row>
    <row r="38" ht="12.75">
      <c r="F38" s="5" t="s">
        <v>23</v>
      </c>
    </row>
    <row r="39" ht="12.75">
      <c r="F39" s="5" t="s">
        <v>24</v>
      </c>
    </row>
    <row r="40" ht="12.75">
      <c r="F40" s="5" t="s">
        <v>25</v>
      </c>
    </row>
    <row r="41" ht="12.75">
      <c r="F41" s="5" t="s">
        <v>26</v>
      </c>
    </row>
    <row r="42" ht="12.75">
      <c r="F42" s="5" t="s">
        <v>27</v>
      </c>
    </row>
    <row r="43" ht="12.75">
      <c r="F43" s="5" t="s">
        <v>28</v>
      </c>
    </row>
    <row r="44" ht="12.75">
      <c r="F44" s="5" t="s">
        <v>16</v>
      </c>
    </row>
  </sheetData>
  <printOptions/>
  <pageMargins left="0.75" right="0.75" top="1" bottom="1" header="0.5" footer="0.5"/>
  <pageSetup fitToHeight="1" fitToWidth="1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Concordia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Reimer</dc:creator>
  <cp:keywords/>
  <dc:description/>
  <cp:lastModifiedBy>Bill Reimer</cp:lastModifiedBy>
  <cp:lastPrinted>2004-08-30T15:57:57Z</cp:lastPrinted>
  <dcterms:created xsi:type="dcterms:W3CDTF">2004-08-27T21:00:30Z</dcterms:created>
  <dcterms:modified xsi:type="dcterms:W3CDTF">2004-12-08T22:31:48Z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271976826</vt:i4>
  </property>
  <property fmtid="{D5CDD505-2E9C-101B-9397-08002B2CF9AE}" pid="3" name="_EmailSubject">
    <vt:lpwstr>10 observations</vt:lpwstr>
  </property>
  <property fmtid="{D5CDD505-2E9C-101B-9397-08002B2CF9AE}" pid="4" name="_AuthorEmail">
    <vt:lpwstr>reimer@vax2.concordia.ca</vt:lpwstr>
  </property>
  <property fmtid="{D5CDD505-2E9C-101B-9397-08002B2CF9AE}" pid="5" name="_AuthorEmailDisplayName">
    <vt:lpwstr>Bill Reimer</vt:lpwstr>
  </property>
  <property fmtid="{D5CDD505-2E9C-101B-9397-08002B2CF9AE}" pid="6" name="_PreviousAdHocReviewCycleID">
    <vt:i4>-445296352</vt:i4>
  </property>
  <property fmtid="{D5CDD505-2E9C-101B-9397-08002B2CF9AE}" pid="7" name="_ReviewingToolsShownOnce">
    <vt:lpwstr/>
  </property>
</Properties>
</file>